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00" windowWidth="17895" windowHeight="10425"/>
  </bookViews>
  <sheets>
    <sheet name="2025" sheetId="2" r:id="rId1"/>
  </sheets>
  <definedNames>
    <definedName name="_xlnm.Print_Area" localSheetId="0">'2025'!$A$1:$I$53</definedName>
  </definedNames>
  <calcPr calcId="124519"/>
</workbook>
</file>

<file path=xl/calcChain.xml><?xml version="1.0" encoding="utf-8"?>
<calcChain xmlns="http://schemas.openxmlformats.org/spreadsheetml/2006/main">
  <c r="G51" i="2"/>
  <c r="G29"/>
  <c r="F23"/>
  <c r="D22" l="1"/>
  <c r="E23"/>
  <c r="D23"/>
  <c r="C49"/>
  <c r="C46"/>
  <c r="C43"/>
  <c r="C40"/>
  <c r="C38"/>
  <c r="C32"/>
  <c r="C23"/>
  <c r="C22" s="1"/>
  <c r="C14"/>
  <c r="C7"/>
  <c r="G35"/>
  <c r="G34"/>
  <c r="I47"/>
  <c r="G47"/>
  <c r="C52" l="1"/>
  <c r="C30"/>
  <c r="I12"/>
  <c r="I13"/>
  <c r="I14"/>
  <c r="I15"/>
  <c r="I16"/>
  <c r="I18"/>
  <c r="G13"/>
  <c r="G14"/>
  <c r="G15"/>
  <c r="G16"/>
  <c r="G18"/>
  <c r="G19"/>
  <c r="H7"/>
  <c r="D7"/>
  <c r="E7"/>
  <c r="F7"/>
  <c r="C53" l="1"/>
  <c r="G12"/>
  <c r="I41"/>
  <c r="I42"/>
  <c r="G41"/>
  <c r="G42"/>
  <c r="I45"/>
  <c r="G45"/>
  <c r="I50" l="1"/>
  <c r="H49"/>
  <c r="I49" s="1"/>
  <c r="D49"/>
  <c r="I48"/>
  <c r="G48"/>
  <c r="G46" s="1"/>
  <c r="H46"/>
  <c r="I46" s="1"/>
  <c r="F46"/>
  <c r="E46"/>
  <c r="D46"/>
  <c r="I44"/>
  <c r="G44"/>
  <c r="H43"/>
  <c r="I43" s="1"/>
  <c r="F43"/>
  <c r="E43"/>
  <c r="D43"/>
  <c r="H40"/>
  <c r="I40" s="1"/>
  <c r="F40"/>
  <c r="E40"/>
  <c r="D40"/>
  <c r="I39"/>
  <c r="G39"/>
  <c r="H38"/>
  <c r="F38"/>
  <c r="E38"/>
  <c r="D38"/>
  <c r="I37"/>
  <c r="G37"/>
  <c r="I36"/>
  <c r="G36"/>
  <c r="I35"/>
  <c r="I33"/>
  <c r="G33"/>
  <c r="H32"/>
  <c r="F32"/>
  <c r="E32"/>
  <c r="E52" s="1"/>
  <c r="D32"/>
  <c r="D52" s="1"/>
  <c r="I28"/>
  <c r="G28"/>
  <c r="I27"/>
  <c r="G27"/>
  <c r="G26"/>
  <c r="I24"/>
  <c r="G24"/>
  <c r="H23"/>
  <c r="E22"/>
  <c r="H14"/>
  <c r="F14"/>
  <c r="D14"/>
  <c r="I11"/>
  <c r="G11"/>
  <c r="I10"/>
  <c r="G10"/>
  <c r="I8"/>
  <c r="G8"/>
  <c r="I7"/>
  <c r="F52" l="1"/>
  <c r="G23"/>
  <c r="F22"/>
  <c r="F30" s="1"/>
  <c r="D30"/>
  <c r="G32"/>
  <c r="I23"/>
  <c r="H22"/>
  <c r="I22" s="1"/>
  <c r="E30"/>
  <c r="G40"/>
  <c r="G43"/>
  <c r="H52"/>
  <c r="I52" s="1"/>
  <c r="I38"/>
  <c r="G38"/>
  <c r="G7"/>
  <c r="I32"/>
  <c r="E53" l="1"/>
  <c r="G52"/>
  <c r="D53"/>
  <c r="G22"/>
  <c r="F53"/>
  <c r="G30"/>
  <c r="H30"/>
  <c r="I30" l="1"/>
  <c r="H53"/>
</calcChain>
</file>

<file path=xl/sharedStrings.xml><?xml version="1.0" encoding="utf-8"?>
<sst xmlns="http://schemas.openxmlformats.org/spreadsheetml/2006/main" count="102" uniqueCount="98">
  <si>
    <t>000 2 02 20 000 00 0000 150</t>
  </si>
  <si>
    <t>Субсидии</t>
  </si>
  <si>
    <t xml:space="preserve">000 2 02 30 000 00 0000 150 </t>
  </si>
  <si>
    <t>Субвенции</t>
  </si>
  <si>
    <r>
      <rPr>
        <sz val="14"/>
        <rFont val="Times New Roman"/>
      </rPr>
      <t>тыс.руб</t>
    </r>
  </si>
  <si>
    <r>
      <rPr>
        <sz val="14"/>
        <rFont val="Times New Roman"/>
      </rPr>
      <t>Код бюджетной классификации</t>
    </r>
  </si>
  <si>
    <r>
      <rPr>
        <sz val="14"/>
        <rFont val="Times New Roman"/>
      </rPr>
      <t>Налоговые и неналоговые доходы</t>
    </r>
  </si>
  <si>
    <t>000 2 02 40 000 00 0000 150</t>
  </si>
  <si>
    <t>Собственные доходы</t>
  </si>
  <si>
    <t>000 1 01 02 000 01 0000 110</t>
  </si>
  <si>
    <t>Налог на доходы физических лиц</t>
  </si>
  <si>
    <t>000 1 05 03 000 01 0000 110</t>
  </si>
  <si>
    <t>Единый сельскохозяйственный налог</t>
  </si>
  <si>
    <t>000 1 06 01 000 00 0000 110</t>
  </si>
  <si>
    <t>Налог на имущество физ.лиц</t>
  </si>
  <si>
    <t>000 1 06 06 000 00 0000 110</t>
  </si>
  <si>
    <t>Земельный налог</t>
  </si>
  <si>
    <t>000 1 08 00 000 00 0000 110</t>
  </si>
  <si>
    <t>Госпошлина</t>
  </si>
  <si>
    <t>000 1 09 00 000 00 0000 110</t>
  </si>
  <si>
    <t>Задолженности и перерасчеты по отмененным налогам и сборам</t>
  </si>
  <si>
    <t>000 1 11 00 000 00 0000 000</t>
  </si>
  <si>
    <t>Доходы от использования имущества</t>
  </si>
  <si>
    <t>000 1 11 05 013 00 0000 120</t>
  </si>
  <si>
    <t>Арендная плата за земли до разграничения собственности</t>
  </si>
  <si>
    <t>000 1 11 05 035 00 0000 120</t>
  </si>
  <si>
    <t>000 1 14 00 000 00 0000 000</t>
  </si>
  <si>
    <t>Доходы от продажи материальных и нематериальных активов</t>
  </si>
  <si>
    <t>Доходы от реализации имущества</t>
  </si>
  <si>
    <t>000 1 14 06 000 00 0000 420</t>
  </si>
  <si>
    <t>Доходы от продажи земельных участков до разграничения собственности</t>
  </si>
  <si>
    <t>000 1 17 05 000 00 0000 180</t>
  </si>
  <si>
    <t>Прочие неналоговые доходы</t>
  </si>
  <si>
    <t>000 2 02 00 000 00 0000 000</t>
  </si>
  <si>
    <t>Безвозмездные поступления</t>
  </si>
  <si>
    <t>000 2 02 15 001 00 0000 150</t>
  </si>
  <si>
    <t>Дотация на выравнивание</t>
  </si>
  <si>
    <t>0100</t>
  </si>
  <si>
    <t>Общегосударственные вопросы</t>
  </si>
  <si>
    <t>0104</t>
  </si>
  <si>
    <t>Функционирование местных администраций</t>
  </si>
  <si>
    <t>0107</t>
  </si>
  <si>
    <t>Обеспечение проведения выборов и рефередумов</t>
  </si>
  <si>
    <t>0111</t>
  </si>
  <si>
    <t>Резервные фонды</t>
  </si>
  <si>
    <t>Обеспечение проведения выборов и референдумов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</si>
  <si>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</si>
  <si>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</si>
  <si>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</si>
  <si>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</si>
  <si>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</si>
  <si>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</si>
  <si>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</si>
  <si>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</si>
  <si>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</si>
  <si>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ЧС природного и техногенного характера,ГО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</si>
  <si>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</si>
  <si>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</si>
  <si>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</si>
  <si>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</si>
  <si>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</si>
  <si>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</si>
  <si>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</si>
  <si>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</si>
  <si>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</si>
  <si>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</si>
  <si>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</si>
  <si>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</si>
  <si>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</si>
  <si>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</si>
  <si>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</si>
  <si>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</si>
  <si>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</si>
  <si>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</si>
  <si>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дефицит, профицит</t>
  </si>
  <si>
    <t>Всего расходов</t>
  </si>
  <si>
    <t>Всего доходов</t>
  </si>
  <si>
    <t>Расходы</t>
  </si>
  <si>
    <t>Дотации, в т.ч.</t>
  </si>
  <si>
    <t>000 1 14 02 000 00 0000 410</t>
  </si>
  <si>
    <t>000 2 02 10 000 00 0000 150</t>
  </si>
  <si>
    <t>Иные межбюджетные трансферты</t>
  </si>
  <si>
    <t>000 1 11 05 075 00 0000 120</t>
  </si>
  <si>
    <t>Аренда имущества, находящегося в оперативном управлении</t>
  </si>
  <si>
    <t>Аренда имущества, составляющая казну</t>
  </si>
  <si>
    <t>-</t>
  </si>
  <si>
    <t>% ожид.исп. к уточн.
бюджету</t>
  </si>
  <si>
    <t>Ожидаемое исполнение бюджета Черноозерского сельского поселения за 2025 год</t>
  </si>
  <si>
    <t>Утвержденный бюджет на 2025 г.</t>
  </si>
  <si>
    <t>Уточненный бюджет на 01.11.2025</t>
  </si>
  <si>
    <t>Исполнение бюджета на 01.11.2025 г.</t>
  </si>
  <si>
    <t>Ожидаемое исполнение за 2025 г.</t>
  </si>
  <si>
    <t>Проект бюджета на 2026 г.</t>
  </si>
  <si>
    <t>% роста проекта 2026 г. к утв.бюджету 2025 г.</t>
  </si>
  <si>
    <t>000 2 02 49 999 10 0000 150</t>
  </si>
  <si>
    <t xml:space="preserve">Прочие межбюджетные трансферты </t>
  </si>
  <si>
    <t>Образование</t>
  </si>
  <si>
    <t>0700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</si>
</sst>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</font>
    <font>
      <sz val="10"/>
      <name val="Arial Cyr"/>
    </font>
    <font>
      <b/>
      <sz val="14"/>
      <name val="Times New Roman"/>
    </font>
    <font>
      <sz val="14"/>
      <name val="Times New Roman"/>
    </font>
    <font>
      <sz val="12"/>
      <name val="Times New Roman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1" fillId="0" borderId="0" xfId="0" applyNumberFormat="1" applyFont="1"/>
    <xf numFmtId="0" fontId="1" fillId="2" borderId="0" xfId="0" applyNumberFormat="1" applyFont="1" applyFill="1"/>
    <xf numFmtId="0" fontId="3" fillId="0" borderId="0" xfId="0" applyNumberFormat="1" applyFont="1"/>
    <xf numFmtId="0" fontId="3" fillId="2" borderId="0" xfId="0" applyNumberFormat="1" applyFont="1" applyFill="1"/>
    <xf numFmtId="0" fontId="6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vertical="center" wrapText="1"/>
    </xf>
    <xf numFmtId="0" fontId="5" fillId="0" borderId="4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0" fontId="6" fillId="0" borderId="5" xfId="0" applyNumberFormat="1" applyFont="1" applyBorder="1" applyAlignment="1">
      <alignment vertical="center"/>
    </xf>
    <xf numFmtId="0" fontId="6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vertical="center" wrapText="1"/>
    </xf>
    <xf numFmtId="0" fontId="1" fillId="0" borderId="0" xfId="0" applyNumberFormat="1" applyFont="1" applyBorder="1"/>
    <xf numFmtId="0" fontId="1" fillId="2" borderId="0" xfId="0" applyNumberFormat="1" applyFont="1" applyFill="1" applyBorder="1"/>
    <xf numFmtId="0" fontId="1" fillId="0" borderId="9" xfId="0" applyNumberFormat="1" applyFont="1" applyBorder="1"/>
    <xf numFmtId="0" fontId="1" fillId="2" borderId="9" xfId="0" applyNumberFormat="1" applyFont="1" applyFill="1" applyBorder="1"/>
    <xf numFmtId="164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6" fillId="0" borderId="10" xfId="0" applyFont="1" applyBorder="1"/>
    <xf numFmtId="0" fontId="6" fillId="0" borderId="4" xfId="0" applyFont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justify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5"/>
  <sheetViews>
    <sheetView tabSelected="1" zoomScale="75" zoomScaleNormal="75" workbookViewId="0">
      <pane ySplit="6" topLeftCell="A27" activePane="bottomLeft" state="frozen"/>
      <selection pane="bottomLeft" activeCell="K30" sqref="K30"/>
    </sheetView>
  </sheetViews>
  <sheetFormatPr defaultColWidth="9" defaultRowHeight="12.75"/>
  <cols>
    <col min="1" max="1" width="36.140625" customWidth="1"/>
    <col min="2" max="2" width="43.5703125" customWidth="1"/>
    <col min="3" max="3" width="19.140625" customWidth="1"/>
    <col min="4" max="4" width="14.28515625" customWidth="1"/>
    <col min="5" max="5" width="13.7109375" customWidth="1"/>
    <col min="6" max="6" width="15.28515625" style="1" customWidth="1"/>
    <col min="7" max="7" width="13.42578125" customWidth="1"/>
    <col min="8" max="8" width="13.140625" style="1" customWidth="1"/>
    <col min="9" max="9" width="15.7109375" customWidth="1"/>
  </cols>
  <sheetData>
    <row r="2" spans="1:9" ht="18.75">
      <c r="A2" s="39" t="s">
        <v>87</v>
      </c>
      <c r="B2" s="39"/>
      <c r="C2" s="39"/>
      <c r="D2" s="39"/>
      <c r="E2" s="39"/>
      <c r="F2" s="39"/>
      <c r="G2" s="39"/>
      <c r="H2" s="39"/>
      <c r="I2" s="39"/>
    </row>
    <row r="3" spans="1:9" ht="18.75">
      <c r="A3" s="2"/>
      <c r="B3" s="2"/>
      <c r="C3" s="2"/>
      <c r="D3" s="2"/>
      <c r="E3" s="2"/>
      <c r="F3" s="3"/>
      <c r="G3" s="2"/>
      <c r="H3" s="3"/>
      <c r="I3" s="2" t="s">
        <v>4</v>
      </c>
    </row>
    <row r="4" spans="1:9" ht="12.75" customHeight="1">
      <c r="A4" s="40" t="s">
        <v>5</v>
      </c>
      <c r="B4" s="40" t="s">
        <v>6</v>
      </c>
      <c r="C4" s="34" t="s">
        <v>88</v>
      </c>
      <c r="D4" s="43" t="s">
        <v>89</v>
      </c>
      <c r="E4" s="43" t="s">
        <v>90</v>
      </c>
      <c r="F4" s="34" t="s">
        <v>91</v>
      </c>
      <c r="G4" s="34" t="s">
        <v>86</v>
      </c>
      <c r="H4" s="34" t="s">
        <v>92</v>
      </c>
      <c r="I4" s="34" t="s">
        <v>93</v>
      </c>
    </row>
    <row r="5" spans="1:9">
      <c r="A5" s="41"/>
      <c r="B5" s="41"/>
      <c r="C5" s="35"/>
      <c r="D5" s="35"/>
      <c r="E5" s="35"/>
      <c r="F5" s="35"/>
      <c r="G5" s="35"/>
      <c r="H5" s="35"/>
      <c r="I5" s="35"/>
    </row>
    <row r="6" spans="1:9" ht="58.5" customHeight="1">
      <c r="A6" s="42"/>
      <c r="B6" s="42"/>
      <c r="C6" s="36"/>
      <c r="D6" s="36"/>
      <c r="E6" s="36"/>
      <c r="F6" s="36"/>
      <c r="G6" s="36"/>
      <c r="H6" s="36"/>
      <c r="I6" s="36"/>
    </row>
    <row r="7" spans="1:9" ht="18.75">
      <c r="A7" s="4"/>
      <c r="B7" s="5" t="s">
        <v>8</v>
      </c>
      <c r="C7" s="24">
        <f t="shared" ref="C7" si="0">C8+C9+C12+C13+C15+C16+C17+C20+C10+C11+C21+C19</f>
        <v>167.5</v>
      </c>
      <c r="D7" s="24">
        <f t="shared" ref="D7:H7" si="1">D8+D9+D12+D13+D15+D16+D17+D20+D10+D11+D21+D19</f>
        <v>167.5</v>
      </c>
      <c r="E7" s="24">
        <f t="shared" si="1"/>
        <v>54.073840000000004</v>
      </c>
      <c r="F7" s="24">
        <f t="shared" si="1"/>
        <v>61.1</v>
      </c>
      <c r="G7" s="24">
        <f>F7/D7*100</f>
        <v>36.477611940298509</v>
      </c>
      <c r="H7" s="24">
        <f t="shared" si="1"/>
        <v>70.5</v>
      </c>
      <c r="I7" s="24">
        <f>H7/C7*100</f>
        <v>42.089552238805972</v>
      </c>
    </row>
    <row r="8" spans="1:9" ht="18" customHeight="1">
      <c r="A8" s="12" t="s">
        <v>9</v>
      </c>
      <c r="B8" s="12" t="s">
        <v>10</v>
      </c>
      <c r="C8" s="25">
        <v>148</v>
      </c>
      <c r="D8" s="25">
        <v>148</v>
      </c>
      <c r="E8" s="25">
        <v>35.128250000000001</v>
      </c>
      <c r="F8" s="25">
        <v>41.1</v>
      </c>
      <c r="G8" s="25">
        <f>F8/D8*100</f>
        <v>27.77027027027027</v>
      </c>
      <c r="H8" s="25">
        <v>44</v>
      </c>
      <c r="I8" s="25">
        <f>H8/C8*100</f>
        <v>29.72972972972973</v>
      </c>
    </row>
    <row r="9" spans="1:9" ht="19.5" hidden="1" customHeight="1">
      <c r="A9" s="12" t="s">
        <v>11</v>
      </c>
      <c r="B9" s="12" t="s">
        <v>12</v>
      </c>
      <c r="C9" s="25"/>
      <c r="D9" s="25"/>
      <c r="E9" s="25"/>
      <c r="F9" s="25"/>
      <c r="G9" s="25"/>
      <c r="H9" s="25"/>
      <c r="I9" s="25"/>
    </row>
    <row r="10" spans="1:9" ht="18.75">
      <c r="A10" s="12" t="s">
        <v>13</v>
      </c>
      <c r="B10" s="12" t="s">
        <v>14</v>
      </c>
      <c r="C10" s="25">
        <v>1</v>
      </c>
      <c r="D10" s="25">
        <v>1</v>
      </c>
      <c r="E10" s="25">
        <v>0.79708000000000001</v>
      </c>
      <c r="F10" s="25">
        <v>1</v>
      </c>
      <c r="G10" s="25">
        <f>F10/D10*100</f>
        <v>100</v>
      </c>
      <c r="H10" s="25">
        <v>2</v>
      </c>
      <c r="I10" s="25">
        <f>H10/C10*100</f>
        <v>200</v>
      </c>
    </row>
    <row r="11" spans="1:9" ht="17.25" customHeight="1">
      <c r="A11" s="12" t="s">
        <v>15</v>
      </c>
      <c r="B11" s="12" t="s">
        <v>16</v>
      </c>
      <c r="C11" s="25">
        <v>18</v>
      </c>
      <c r="D11" s="25">
        <v>18</v>
      </c>
      <c r="E11" s="25">
        <v>17.13851</v>
      </c>
      <c r="F11" s="25">
        <v>18</v>
      </c>
      <c r="G11" s="25">
        <f>F11/D11*100</f>
        <v>100</v>
      </c>
      <c r="H11" s="25">
        <v>24</v>
      </c>
      <c r="I11" s="25">
        <f>H11/C11*100</f>
        <v>133.33333333333331</v>
      </c>
    </row>
    <row r="12" spans="1:9" ht="18" customHeight="1">
      <c r="A12" s="12" t="s">
        <v>17</v>
      </c>
      <c r="B12" s="12" t="s">
        <v>18</v>
      </c>
      <c r="C12" s="25">
        <v>0.5</v>
      </c>
      <c r="D12" s="25">
        <v>0.5</v>
      </c>
      <c r="E12" s="25">
        <v>1.01</v>
      </c>
      <c r="F12" s="25">
        <v>1</v>
      </c>
      <c r="G12" s="25">
        <f>F12/D12*100</f>
        <v>200</v>
      </c>
      <c r="H12" s="25">
        <v>0.5</v>
      </c>
      <c r="I12" s="25">
        <f t="shared" ref="I12:I18" si="2">H12/C12*100</f>
        <v>100</v>
      </c>
    </row>
    <row r="13" spans="1:9" ht="37.5" hidden="1">
      <c r="A13" s="12" t="s">
        <v>19</v>
      </c>
      <c r="B13" s="4" t="s">
        <v>20</v>
      </c>
      <c r="C13" s="25"/>
      <c r="D13" s="25"/>
      <c r="E13" s="25"/>
      <c r="F13" s="25"/>
      <c r="G13" s="25" t="e">
        <f t="shared" ref="G13:G19" si="3">F13/D13*100</f>
        <v>#DIV/0!</v>
      </c>
      <c r="H13" s="25"/>
      <c r="I13" s="25" t="e">
        <f t="shared" si="2"/>
        <v>#DIV/0!</v>
      </c>
    </row>
    <row r="14" spans="1:9" ht="18" hidden="1" customHeight="1">
      <c r="A14" s="12" t="s">
        <v>21</v>
      </c>
      <c r="B14" s="12" t="s">
        <v>22</v>
      </c>
      <c r="C14" s="25">
        <f>C15+C16</f>
        <v>0</v>
      </c>
      <c r="D14" s="25">
        <f>D15+D16</f>
        <v>0</v>
      </c>
      <c r="E14" s="25"/>
      <c r="F14" s="25">
        <f>F15+F16</f>
        <v>0</v>
      </c>
      <c r="G14" s="25" t="e">
        <f t="shared" si="3"/>
        <v>#DIV/0!</v>
      </c>
      <c r="H14" s="25">
        <f>H15+H16</f>
        <v>0</v>
      </c>
      <c r="I14" s="25" t="e">
        <f t="shared" si="2"/>
        <v>#DIV/0!</v>
      </c>
    </row>
    <row r="15" spans="1:9" ht="37.5" hidden="1">
      <c r="A15" s="12" t="s">
        <v>23</v>
      </c>
      <c r="B15" s="4" t="s">
        <v>24</v>
      </c>
      <c r="C15" s="25"/>
      <c r="D15" s="25"/>
      <c r="E15" s="25"/>
      <c r="F15" s="25"/>
      <c r="G15" s="25" t="e">
        <f t="shared" si="3"/>
        <v>#DIV/0!</v>
      </c>
      <c r="H15" s="25"/>
      <c r="I15" s="25" t="e">
        <f t="shared" si="2"/>
        <v>#DIV/0!</v>
      </c>
    </row>
    <row r="16" spans="1:9" ht="37.5" hidden="1">
      <c r="A16" s="12" t="s">
        <v>25</v>
      </c>
      <c r="B16" s="4" t="s">
        <v>83</v>
      </c>
      <c r="C16" s="25"/>
      <c r="D16" s="25"/>
      <c r="E16" s="25"/>
      <c r="F16" s="25"/>
      <c r="G16" s="25" t="e">
        <f t="shared" si="3"/>
        <v>#DIV/0!</v>
      </c>
      <c r="H16" s="25"/>
      <c r="I16" s="25" t="e">
        <f t="shared" si="2"/>
        <v>#DIV/0!</v>
      </c>
    </row>
    <row r="17" spans="1:9" ht="36.75" customHeight="1">
      <c r="A17" s="12" t="s">
        <v>82</v>
      </c>
      <c r="B17" s="4" t="s">
        <v>84</v>
      </c>
      <c r="C17" s="25">
        <v>0</v>
      </c>
      <c r="D17" s="25">
        <v>0</v>
      </c>
      <c r="E17" s="25">
        <v>0</v>
      </c>
      <c r="F17" s="25">
        <v>0</v>
      </c>
      <c r="G17" s="26" t="s">
        <v>85</v>
      </c>
      <c r="H17" s="25">
        <v>0</v>
      </c>
      <c r="I17" s="26" t="s">
        <v>85</v>
      </c>
    </row>
    <row r="18" spans="1:9" ht="37.5" hidden="1">
      <c r="A18" s="12" t="s">
        <v>26</v>
      </c>
      <c r="B18" s="4" t="s">
        <v>27</v>
      </c>
      <c r="C18" s="25"/>
      <c r="D18" s="25"/>
      <c r="E18" s="25"/>
      <c r="F18" s="25"/>
      <c r="G18" s="25" t="e">
        <f t="shared" si="3"/>
        <v>#DIV/0!</v>
      </c>
      <c r="H18" s="25"/>
      <c r="I18" s="25" t="e">
        <f t="shared" si="2"/>
        <v>#DIV/0!</v>
      </c>
    </row>
    <row r="19" spans="1:9" ht="18.75">
      <c r="A19" s="12" t="s">
        <v>79</v>
      </c>
      <c r="B19" s="4" t="s">
        <v>28</v>
      </c>
      <c r="C19" s="25">
        <v>0</v>
      </c>
      <c r="D19" s="25">
        <v>0</v>
      </c>
      <c r="E19" s="25">
        <v>0</v>
      </c>
      <c r="F19" s="25">
        <v>0</v>
      </c>
      <c r="G19" s="25" t="e">
        <f t="shared" si="3"/>
        <v>#DIV/0!</v>
      </c>
      <c r="H19" s="25">
        <v>0</v>
      </c>
      <c r="I19" s="26" t="s">
        <v>85</v>
      </c>
    </row>
    <row r="20" spans="1:9" ht="56.25" hidden="1">
      <c r="A20" s="12" t="s">
        <v>29</v>
      </c>
      <c r="B20" s="4" t="s">
        <v>30</v>
      </c>
      <c r="C20" s="25"/>
      <c r="D20" s="25"/>
      <c r="E20" s="25"/>
      <c r="F20" s="25"/>
      <c r="G20" s="25"/>
      <c r="H20" s="25"/>
      <c r="I20" s="25"/>
    </row>
    <row r="21" spans="1:9" ht="18.75" hidden="1">
      <c r="A21" s="12" t="s">
        <v>31</v>
      </c>
      <c r="B21" s="6" t="s">
        <v>32</v>
      </c>
      <c r="C21" s="25"/>
      <c r="D21" s="25"/>
      <c r="E21" s="25"/>
      <c r="F21" s="25"/>
      <c r="G21" s="25"/>
      <c r="H21" s="25"/>
      <c r="I21" s="25"/>
    </row>
    <row r="22" spans="1:9" ht="18.75">
      <c r="A22" s="13" t="s">
        <v>33</v>
      </c>
      <c r="B22" s="7" t="s">
        <v>34</v>
      </c>
      <c r="C22" s="33">
        <f>C23+C26+C27+C28+C29</f>
        <v>3079.212</v>
      </c>
      <c r="D22" s="24">
        <f>D23+D26+D27+D28+D29</f>
        <v>3324.4175200000004</v>
      </c>
      <c r="E22" s="24">
        <f>E23+E26+E27+E28+E29</f>
        <v>2776.8624599999998</v>
      </c>
      <c r="F22" s="24">
        <f>F23+F26+F27+F28+F29</f>
        <v>3324.4</v>
      </c>
      <c r="G22" s="24">
        <f>F22/D22*100</f>
        <v>99.999472990384191</v>
      </c>
      <c r="H22" s="33">
        <f>H23+H26+H27+H28+H29</f>
        <v>4065</v>
      </c>
      <c r="I22" s="24">
        <f>H22/C22*100</f>
        <v>132.01429456627216</v>
      </c>
    </row>
    <row r="23" spans="1:9" ht="21" customHeight="1">
      <c r="A23" s="12" t="s">
        <v>80</v>
      </c>
      <c r="B23" s="6" t="s">
        <v>78</v>
      </c>
      <c r="C23" s="25">
        <f>C24+C25</f>
        <v>1470</v>
      </c>
      <c r="D23" s="25">
        <f>D24</f>
        <v>1470</v>
      </c>
      <c r="E23" s="25">
        <f>E24</f>
        <v>1228</v>
      </c>
      <c r="F23" s="25">
        <f>F24</f>
        <v>1470</v>
      </c>
      <c r="G23" s="25">
        <f>F23/D23*100</f>
        <v>100</v>
      </c>
      <c r="H23" s="25">
        <f>H24+H25</f>
        <v>2310.6999999999998</v>
      </c>
      <c r="I23" s="25">
        <f>H23/C23*100</f>
        <v>157.19047619047618</v>
      </c>
    </row>
    <row r="24" spans="1:9" ht="15.75" customHeight="1">
      <c r="A24" s="12" t="s">
        <v>35</v>
      </c>
      <c r="B24" s="6" t="s">
        <v>36</v>
      </c>
      <c r="C24" s="25">
        <v>1470</v>
      </c>
      <c r="D24" s="25">
        <v>1470</v>
      </c>
      <c r="E24" s="25">
        <v>1228</v>
      </c>
      <c r="F24" s="25">
        <v>1470</v>
      </c>
      <c r="G24" s="25">
        <f>F24/D24*100</f>
        <v>100</v>
      </c>
      <c r="H24" s="25">
        <v>2310.6999999999998</v>
      </c>
      <c r="I24" s="25">
        <f>H24/C24*100</f>
        <v>157.19047619047618</v>
      </c>
    </row>
    <row r="25" spans="1:9" ht="18.75" hidden="1">
      <c r="A25" s="14"/>
      <c r="B25" s="8"/>
      <c r="C25" s="27"/>
      <c r="D25" s="27"/>
      <c r="E25" s="27"/>
      <c r="F25" s="27"/>
      <c r="G25" s="27"/>
      <c r="H25" s="27"/>
      <c r="I25" s="27"/>
    </row>
    <row r="26" spans="1:9" ht="18.75" hidden="1" customHeight="1">
      <c r="A26" s="12" t="s">
        <v>0</v>
      </c>
      <c r="B26" s="4" t="s">
        <v>1</v>
      </c>
      <c r="C26" s="25"/>
      <c r="D26" s="25"/>
      <c r="E26" s="25"/>
      <c r="F26" s="25"/>
      <c r="G26" s="25" t="e">
        <f>F26/D26*100</f>
        <v>#DIV/0!</v>
      </c>
      <c r="H26" s="25"/>
      <c r="I26" s="25"/>
    </row>
    <row r="27" spans="1:9" s="1" customFormat="1" ht="18.75">
      <c r="A27" s="15" t="s">
        <v>2</v>
      </c>
      <c r="B27" s="9" t="s">
        <v>3</v>
      </c>
      <c r="C27" s="25">
        <v>184</v>
      </c>
      <c r="D27" s="25">
        <v>188</v>
      </c>
      <c r="E27" s="25">
        <v>129.26435000000001</v>
      </c>
      <c r="F27" s="25">
        <v>188</v>
      </c>
      <c r="G27" s="25">
        <f>F27/D27*100</f>
        <v>100</v>
      </c>
      <c r="H27" s="25">
        <v>273</v>
      </c>
      <c r="I27" s="25">
        <f>H27/C27*100</f>
        <v>148.36956521739131</v>
      </c>
    </row>
    <row r="28" spans="1:9" ht="21.75" customHeight="1">
      <c r="A28" s="15" t="s">
        <v>7</v>
      </c>
      <c r="B28" s="4" t="s">
        <v>81</v>
      </c>
      <c r="C28" s="25">
        <v>1425.212</v>
      </c>
      <c r="D28" s="25">
        <v>1528.412</v>
      </c>
      <c r="E28" s="25">
        <v>1291.59259</v>
      </c>
      <c r="F28" s="25">
        <v>1528.4</v>
      </c>
      <c r="G28" s="25">
        <f>F28/D28*100</f>
        <v>99.999214871382847</v>
      </c>
      <c r="H28" s="25">
        <v>510.3</v>
      </c>
      <c r="I28" s="25">
        <f>H28/C28*100</f>
        <v>35.805199507161042</v>
      </c>
    </row>
    <row r="29" spans="1:9" ht="21" customHeight="1">
      <c r="A29" s="30" t="s">
        <v>94</v>
      </c>
      <c r="B29" s="31" t="s">
        <v>95</v>
      </c>
      <c r="C29" s="25"/>
      <c r="D29" s="25">
        <v>138.00551999999999</v>
      </c>
      <c r="E29" s="25">
        <v>128.00551999999999</v>
      </c>
      <c r="F29" s="25">
        <v>138</v>
      </c>
      <c r="G29" s="25">
        <f>F29/D29*100</f>
        <v>99.996000159993599</v>
      </c>
      <c r="H29" s="25">
        <v>971</v>
      </c>
      <c r="I29" s="25"/>
    </row>
    <row r="30" spans="1:9" ht="28.15" customHeight="1">
      <c r="A30" s="37" t="s">
        <v>76</v>
      </c>
      <c r="B30" s="38"/>
      <c r="C30" s="28">
        <f>C7+C22</f>
        <v>3246.712</v>
      </c>
      <c r="D30" s="28">
        <f>D7+D22</f>
        <v>3491.9175200000004</v>
      </c>
      <c r="E30" s="28">
        <f>E7+E22</f>
        <v>2830.9362999999998</v>
      </c>
      <c r="F30" s="28">
        <f>F7+F22</f>
        <v>3385.5</v>
      </c>
      <c r="G30" s="28">
        <f>F30/D30*100</f>
        <v>96.952461809579034</v>
      </c>
      <c r="H30" s="28">
        <f>H7+H22</f>
        <v>4135.5</v>
      </c>
      <c r="I30" s="28">
        <f>H30/C30*100</f>
        <v>127.37501817223087</v>
      </c>
    </row>
    <row r="31" spans="1:9" ht="21.75" customHeight="1">
      <c r="A31" s="12"/>
      <c r="B31" s="5" t="s">
        <v>77</v>
      </c>
      <c r="C31" s="25"/>
      <c r="D31" s="25"/>
      <c r="E31" s="25"/>
      <c r="F31" s="25"/>
      <c r="G31" s="25"/>
      <c r="H31" s="25"/>
      <c r="I31" s="25"/>
    </row>
    <row r="32" spans="1:9" ht="19.5" customHeight="1">
      <c r="A32" s="16" t="s">
        <v>37</v>
      </c>
      <c r="B32" s="5" t="s">
        <v>38</v>
      </c>
      <c r="C32" s="29">
        <f>C33+C37+C35</f>
        <v>1488.2</v>
      </c>
      <c r="D32" s="29">
        <f>D33+D36+D37+D35+D34</f>
        <v>1683.3556899999999</v>
      </c>
      <c r="E32" s="29">
        <f>E33+E36+E37+E35+E34</f>
        <v>1225.40742</v>
      </c>
      <c r="F32" s="29">
        <f>F33+F36+F37+F35+F34</f>
        <v>1678.4</v>
      </c>
      <c r="G32" s="29">
        <f>F32/D32*100</f>
        <v>99.705606484153108</v>
      </c>
      <c r="H32" s="29">
        <f>H33+H37+H35</f>
        <v>2061.1999999999998</v>
      </c>
      <c r="I32" s="29">
        <f>H32/C32*100</f>
        <v>138.50288939658645</v>
      </c>
    </row>
    <row r="33" spans="1:9" ht="39" customHeight="1">
      <c r="A33" s="17" t="s">
        <v>39</v>
      </c>
      <c r="B33" s="4" t="s">
        <v>40</v>
      </c>
      <c r="C33" s="25">
        <v>1473</v>
      </c>
      <c r="D33" s="25">
        <v>1547.0055199999999</v>
      </c>
      <c r="E33" s="25">
        <v>1153.7361599999999</v>
      </c>
      <c r="F33" s="25">
        <v>1547</v>
      </c>
      <c r="G33" s="25">
        <f>F33/D33*100</f>
        <v>99.999643181622261</v>
      </c>
      <c r="H33" s="25">
        <v>2036</v>
      </c>
      <c r="I33" s="25">
        <f>H33/C33*100</f>
        <v>138.22131704005432</v>
      </c>
    </row>
    <row r="34" spans="1:9" ht="37.5" hidden="1">
      <c r="A34" s="18" t="s">
        <v>41</v>
      </c>
      <c r="B34" s="10" t="s">
        <v>42</v>
      </c>
      <c r="C34" s="25">
        <v>0</v>
      </c>
      <c r="D34" s="25">
        <v>0</v>
      </c>
      <c r="E34" s="25">
        <v>0</v>
      </c>
      <c r="F34" s="25">
        <v>0</v>
      </c>
      <c r="G34" s="25" t="e">
        <f t="shared" ref="G34:G35" si="4">F34/D34*100</f>
        <v>#DIV/0!</v>
      </c>
      <c r="H34" s="25"/>
      <c r="I34" s="26" t="s">
        <v>85</v>
      </c>
    </row>
    <row r="35" spans="1:9" ht="19.5" customHeight="1">
      <c r="A35" s="17" t="s">
        <v>43</v>
      </c>
      <c r="B35" s="4" t="s">
        <v>44</v>
      </c>
      <c r="C35" s="25">
        <v>5</v>
      </c>
      <c r="D35" s="25">
        <v>5</v>
      </c>
      <c r="E35" s="25">
        <v>0</v>
      </c>
      <c r="F35" s="25">
        <v>0</v>
      </c>
      <c r="G35" s="25">
        <f t="shared" si="4"/>
        <v>0</v>
      </c>
      <c r="H35" s="25">
        <v>5</v>
      </c>
      <c r="I35" s="25">
        <f>H35/C35*100</f>
        <v>100</v>
      </c>
    </row>
    <row r="36" spans="1:9" ht="18" hidden="1" customHeight="1">
      <c r="A36" s="17" t="s">
        <v>41</v>
      </c>
      <c r="B36" s="19" t="s">
        <v>45</v>
      </c>
      <c r="C36" s="25"/>
      <c r="D36" s="25"/>
      <c r="E36" s="25"/>
      <c r="F36" s="25"/>
      <c r="G36" s="25" t="e">
        <f>F36/D36*100</f>
        <v>#DIV/0!</v>
      </c>
      <c r="H36" s="25"/>
      <c r="I36" s="25" t="e">
        <f>H36/C36*100</f>
        <v>#DIV/0!</v>
      </c>
    </row>
    <row r="37" spans="1:9" ht="42" customHeight="1">
      <c r="A37" s="17" t="s">
        <v>46</v>
      </c>
      <c r="B37" s="4" t="s">
        <v>47</v>
      </c>
      <c r="C37" s="25">
        <v>10.199999999999999</v>
      </c>
      <c r="D37" s="25">
        <v>131.35016999999999</v>
      </c>
      <c r="E37" s="25">
        <v>71.671260000000004</v>
      </c>
      <c r="F37" s="25">
        <v>131.4</v>
      </c>
      <c r="G37" s="25">
        <f>F37/D37*100</f>
        <v>100.03793676094976</v>
      </c>
      <c r="H37" s="25">
        <v>20.2</v>
      </c>
      <c r="I37" s="25">
        <f>H37/C37*100</f>
        <v>198.03921568627453</v>
      </c>
    </row>
    <row r="38" spans="1:9" ht="18.75">
      <c r="A38" s="16" t="s">
        <v>48</v>
      </c>
      <c r="B38" s="5" t="s">
        <v>49</v>
      </c>
      <c r="C38" s="29">
        <f>C39</f>
        <v>184</v>
      </c>
      <c r="D38" s="29">
        <f>D39</f>
        <v>188</v>
      </c>
      <c r="E38" s="29">
        <f>E39</f>
        <v>129.26435000000001</v>
      </c>
      <c r="F38" s="29">
        <f>F39</f>
        <v>188</v>
      </c>
      <c r="G38" s="29">
        <f>F38/D38*100</f>
        <v>100</v>
      </c>
      <c r="H38" s="29">
        <f>H39</f>
        <v>273</v>
      </c>
      <c r="I38" s="29">
        <f>H38/C38*100</f>
        <v>148.36956521739131</v>
      </c>
    </row>
    <row r="39" spans="1:9" ht="37.5">
      <c r="A39" s="17" t="s">
        <v>50</v>
      </c>
      <c r="B39" s="4" t="s">
        <v>51</v>
      </c>
      <c r="C39" s="25">
        <v>184</v>
      </c>
      <c r="D39" s="25">
        <v>188</v>
      </c>
      <c r="E39" s="25">
        <v>129.26435000000001</v>
      </c>
      <c r="F39" s="25">
        <v>188</v>
      </c>
      <c r="G39" s="25">
        <f>F39/D39*100</f>
        <v>100</v>
      </c>
      <c r="H39" s="25">
        <v>273</v>
      </c>
      <c r="I39" s="25">
        <f>H39/C39*100</f>
        <v>148.36956521739131</v>
      </c>
    </row>
    <row r="40" spans="1:9" ht="41.25" customHeight="1">
      <c r="A40" s="16" t="s">
        <v>52</v>
      </c>
      <c r="B40" s="5" t="s">
        <v>53</v>
      </c>
      <c r="C40" s="29">
        <f>C41+C42</f>
        <v>0</v>
      </c>
      <c r="D40" s="29">
        <f>D41+D42</f>
        <v>200</v>
      </c>
      <c r="E40" s="29">
        <f>E41+E42</f>
        <v>20</v>
      </c>
      <c r="F40" s="29">
        <f>F41+F42</f>
        <v>100</v>
      </c>
      <c r="G40" s="29">
        <f t="shared" ref="G40:G42" si="5">F40/D40*100</f>
        <v>50</v>
      </c>
      <c r="H40" s="29">
        <f>H41+H42</f>
        <v>46</v>
      </c>
      <c r="I40" s="29" t="e">
        <f t="shared" ref="I40:I42" si="6">H40/C40*100</f>
        <v>#DIV/0!</v>
      </c>
    </row>
    <row r="41" spans="1:9" ht="14.25" hidden="1" customHeight="1">
      <c r="A41" s="17" t="s">
        <v>54</v>
      </c>
      <c r="B41" s="4" t="s">
        <v>55</v>
      </c>
      <c r="C41" s="25"/>
      <c r="D41" s="25"/>
      <c r="E41" s="25"/>
      <c r="F41" s="25"/>
      <c r="G41" s="25" t="e">
        <f t="shared" si="5"/>
        <v>#DIV/0!</v>
      </c>
      <c r="H41" s="25"/>
      <c r="I41" s="25" t="e">
        <f t="shared" si="6"/>
        <v>#DIV/0!</v>
      </c>
    </row>
    <row r="42" spans="1:9" ht="36" customHeight="1">
      <c r="A42" s="17" t="s">
        <v>56</v>
      </c>
      <c r="B42" s="4" t="s">
        <v>57</v>
      </c>
      <c r="C42" s="25">
        <v>0</v>
      </c>
      <c r="D42" s="25">
        <v>200</v>
      </c>
      <c r="E42" s="25">
        <v>20</v>
      </c>
      <c r="F42" s="25">
        <v>100</v>
      </c>
      <c r="G42" s="25">
        <f t="shared" si="5"/>
        <v>50</v>
      </c>
      <c r="H42" s="25">
        <v>46</v>
      </c>
      <c r="I42" s="25" t="e">
        <f t="shared" si="6"/>
        <v>#DIV/0!</v>
      </c>
    </row>
    <row r="43" spans="1:9" ht="18.75">
      <c r="A43" s="16" t="s">
        <v>58</v>
      </c>
      <c r="B43" s="5" t="s">
        <v>59</v>
      </c>
      <c r="C43" s="29">
        <f>C44+C45</f>
        <v>1381.374</v>
      </c>
      <c r="D43" s="29">
        <f>D44+D45</f>
        <v>1490.42383</v>
      </c>
      <c r="E43" s="29">
        <f>E44+E45</f>
        <v>1257.9366199999999</v>
      </c>
      <c r="F43" s="29">
        <f>F44+F45</f>
        <v>1490.4</v>
      </c>
      <c r="G43" s="29">
        <f>F43/D43*100</f>
        <v>99.998401125940134</v>
      </c>
      <c r="H43" s="29">
        <f>H44+H45</f>
        <v>1573.704</v>
      </c>
      <c r="I43" s="29">
        <f>H43/C43*100</f>
        <v>113.92309396296729</v>
      </c>
    </row>
    <row r="44" spans="1:9" ht="27.75" customHeight="1">
      <c r="A44" s="17" t="s">
        <v>60</v>
      </c>
      <c r="B44" s="4" t="s">
        <v>61</v>
      </c>
      <c r="C44" s="25">
        <v>1381.374</v>
      </c>
      <c r="D44" s="25">
        <v>1490.42383</v>
      </c>
      <c r="E44" s="25">
        <v>1257.9366199999999</v>
      </c>
      <c r="F44" s="25">
        <v>1490.4</v>
      </c>
      <c r="G44" s="25">
        <f>F44/D44*100</f>
        <v>99.998401125940134</v>
      </c>
      <c r="H44" s="25">
        <v>1503.204</v>
      </c>
      <c r="I44" s="25">
        <f>H44/C44*100</f>
        <v>108.81947973539387</v>
      </c>
    </row>
    <row r="45" spans="1:9" ht="38.25" customHeight="1">
      <c r="A45" s="17" t="s">
        <v>62</v>
      </c>
      <c r="B45" s="4" t="s">
        <v>63</v>
      </c>
      <c r="C45" s="25">
        <v>0</v>
      </c>
      <c r="D45" s="25">
        <v>0</v>
      </c>
      <c r="E45" s="25">
        <v>0</v>
      </c>
      <c r="F45" s="25">
        <v>0</v>
      </c>
      <c r="G45" s="25" t="e">
        <f>F45/D45*100</f>
        <v>#DIV/0!</v>
      </c>
      <c r="H45" s="25">
        <v>70.5</v>
      </c>
      <c r="I45" s="25" t="e">
        <f>H45/C45*100</f>
        <v>#DIV/0!</v>
      </c>
    </row>
    <row r="46" spans="1:9" ht="37.5">
      <c r="A46" s="16" t="s">
        <v>64</v>
      </c>
      <c r="B46" s="5" t="s">
        <v>65</v>
      </c>
      <c r="C46" s="29">
        <f>C47+C48</f>
        <v>193.13800000000001</v>
      </c>
      <c r="D46" s="29">
        <f>D48+D47</f>
        <v>209.13800000000001</v>
      </c>
      <c r="E46" s="29">
        <f>E48+E47</f>
        <v>121.73766999999999</v>
      </c>
      <c r="F46" s="29">
        <f>F48+F47</f>
        <v>201</v>
      </c>
      <c r="G46" s="29">
        <f>G48+G47</f>
        <v>194.54330888170688</v>
      </c>
      <c r="H46" s="29">
        <f>H47+H48</f>
        <v>181.57499999999999</v>
      </c>
      <c r="I46" s="29">
        <f>H46/C46*100</f>
        <v>94.013089086559859</v>
      </c>
    </row>
    <row r="47" spans="1:9" ht="18.75">
      <c r="A47" s="17" t="s">
        <v>66</v>
      </c>
      <c r="B47" s="4" t="s">
        <v>67</v>
      </c>
      <c r="C47" s="25">
        <v>60</v>
      </c>
      <c r="D47" s="25">
        <v>60</v>
      </c>
      <c r="E47" s="25">
        <v>53.902799999999999</v>
      </c>
      <c r="F47" s="25">
        <v>60</v>
      </c>
      <c r="G47" s="25">
        <f>F47/D47*100</f>
        <v>100</v>
      </c>
      <c r="H47" s="25">
        <v>20</v>
      </c>
      <c r="I47" s="25">
        <f>H47/F47*100</f>
        <v>33.333333333333329</v>
      </c>
    </row>
    <row r="48" spans="1:9" ht="18" customHeight="1">
      <c r="A48" s="17" t="s">
        <v>68</v>
      </c>
      <c r="B48" s="4" t="s">
        <v>69</v>
      </c>
      <c r="C48" s="25">
        <v>133.13800000000001</v>
      </c>
      <c r="D48" s="25">
        <v>149.13800000000001</v>
      </c>
      <c r="E48" s="25">
        <v>67.834869999999995</v>
      </c>
      <c r="F48" s="25">
        <v>141</v>
      </c>
      <c r="G48" s="25">
        <f>F48/D48*100</f>
        <v>94.543308881706864</v>
      </c>
      <c r="H48" s="25">
        <v>161.57499999999999</v>
      </c>
      <c r="I48" s="25">
        <f>H48/C48*100</f>
        <v>121.35904099505774</v>
      </c>
    </row>
    <row r="49" spans="1:9" ht="18.75" hidden="1">
      <c r="A49" s="17" t="s">
        <v>70</v>
      </c>
      <c r="B49" s="4" t="s">
        <v>71</v>
      </c>
      <c r="C49" s="24">
        <f>C50</f>
        <v>0</v>
      </c>
      <c r="D49" s="24">
        <f>D50</f>
        <v>0</v>
      </c>
      <c r="E49" s="25"/>
      <c r="F49" s="25"/>
      <c r="G49" s="25"/>
      <c r="H49" s="24">
        <f>H50</f>
        <v>0</v>
      </c>
      <c r="I49" s="25" t="e">
        <f>H49/C49*100</f>
        <v>#DIV/0!</v>
      </c>
    </row>
    <row r="50" spans="1:9" ht="56.25" hidden="1">
      <c r="A50" s="17" t="s">
        <v>72</v>
      </c>
      <c r="B50" s="11" t="s">
        <v>73</v>
      </c>
      <c r="C50" s="25"/>
      <c r="D50" s="25"/>
      <c r="E50" s="25"/>
      <c r="F50" s="25"/>
      <c r="G50" s="25"/>
      <c r="H50" s="25"/>
      <c r="I50" s="25" t="e">
        <f>H50/C50*100</f>
        <v>#DIV/0!</v>
      </c>
    </row>
    <row r="51" spans="1:9" ht="18.75">
      <c r="A51" s="17" t="s">
        <v>97</v>
      </c>
      <c r="B51" s="32" t="s">
        <v>96</v>
      </c>
      <c r="C51" s="25"/>
      <c r="D51" s="25">
        <v>9</v>
      </c>
      <c r="E51" s="25">
        <v>0</v>
      </c>
      <c r="F51" s="25">
        <v>0</v>
      </c>
      <c r="G51" s="25">
        <f>F51/D51*100</f>
        <v>0</v>
      </c>
      <c r="H51" s="25"/>
      <c r="I51" s="25"/>
    </row>
    <row r="52" spans="1:9" ht="18.75">
      <c r="A52" s="17"/>
      <c r="B52" s="13" t="s">
        <v>75</v>
      </c>
      <c r="C52" s="24">
        <f>C32+C38+C40+C43+C46+C49</f>
        <v>3246.712</v>
      </c>
      <c r="D52" s="24">
        <f>D32+D38+D46+D40+D43+D51</f>
        <v>3779.91752</v>
      </c>
      <c r="E52" s="24">
        <f>E32+E38+E46+E40+E43+E51</f>
        <v>2754.3460599999999</v>
      </c>
      <c r="F52" s="24">
        <f>F32+F38+F46+F40+F43+F51</f>
        <v>3657.8</v>
      </c>
      <c r="G52" s="29">
        <f>F52/D52*100</f>
        <v>96.769307283720835</v>
      </c>
      <c r="H52" s="24">
        <f>H32+H38+H40+H43+H46+H49</f>
        <v>4135.4789999999994</v>
      </c>
      <c r="I52" s="29">
        <f>H52/C52*100</f>
        <v>127.3743713640138</v>
      </c>
    </row>
    <row r="53" spans="1:9" ht="18.75">
      <c r="A53" s="14"/>
      <c r="B53" s="14" t="s">
        <v>74</v>
      </c>
      <c r="C53" s="27">
        <f>C30-C52</f>
        <v>0</v>
      </c>
      <c r="D53" s="27">
        <f>D30-D52</f>
        <v>-287.99999999999955</v>
      </c>
      <c r="E53" s="27">
        <f>E30-E52</f>
        <v>76.590239999999994</v>
      </c>
      <c r="F53" s="27">
        <f>F30-F52</f>
        <v>-272.30000000000018</v>
      </c>
      <c r="G53" s="27"/>
      <c r="H53" s="27">
        <f>H30-H52</f>
        <v>2.1000000000640284E-2</v>
      </c>
      <c r="I53" s="27"/>
    </row>
    <row r="54" spans="1:9" ht="15.75" customHeight="1">
      <c r="A54" s="22"/>
      <c r="B54" s="22"/>
      <c r="C54" s="22"/>
      <c r="D54" s="22"/>
      <c r="E54" s="22"/>
      <c r="F54" s="23"/>
      <c r="G54" s="22"/>
      <c r="H54" s="23"/>
      <c r="I54" s="22"/>
    </row>
    <row r="55" spans="1:9">
      <c r="A55" s="20"/>
      <c r="B55" s="20"/>
      <c r="C55" s="20"/>
      <c r="D55" s="20"/>
      <c r="E55" s="20"/>
      <c r="F55" s="21"/>
      <c r="G55" s="20"/>
      <c r="H55" s="21"/>
      <c r="I55" s="20"/>
    </row>
  </sheetData>
  <mergeCells count="11">
    <mergeCell ref="G4:G6"/>
    <mergeCell ref="H4:H6"/>
    <mergeCell ref="I4:I6"/>
    <mergeCell ref="A30:B30"/>
    <mergeCell ref="A2:I2"/>
    <mergeCell ref="A4:A6"/>
    <mergeCell ref="B4:B6"/>
    <mergeCell ref="C4:C6"/>
    <mergeCell ref="D4:D6"/>
    <mergeCell ref="E4:E6"/>
    <mergeCell ref="F4:F6"/>
  </mergeCells>
  <pageMargins left="0.78740157480314965" right="0.78740157480314965" top="0.39370078740157483" bottom="0.47244094488188981" header="0.35433070866141736" footer="0.35433070866141736"/>
  <pageSetup paperSize="9" scale="4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2025-11-14T07:29:24Z</cp:lastPrinted>
  <dcterms:modified xsi:type="dcterms:W3CDTF">2025-11-14T07:29:39Z</dcterms:modified>
</cp:coreProperties>
</file>